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ythtech-my.sharepoint.com/personal/jrosenberger_forsythtech_edu/Documents/Temp/"/>
    </mc:Choice>
  </mc:AlternateContent>
  <xr:revisionPtr revIDLastSave="2" documentId="8_{63F1DA25-E224-4C46-870D-CA6A82586B1C}" xr6:coauthVersionLast="47" xr6:coauthVersionMax="47" xr10:uidLastSave="{1FE8812B-B28F-4F4B-B86A-DA9F79576CF5}"/>
  <bookViews>
    <workbookView xWindow="28680" yWindow="-120" windowWidth="29040" windowHeight="15840" xr2:uid="{B7604577-A92A-42F8-AB71-F3CA7B75D02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K12" i="1"/>
  <c r="L10" i="1"/>
  <c r="M10" i="1" s="1"/>
  <c r="M7" i="1"/>
  <c r="F6" i="1"/>
  <c r="M6" i="1" s="1"/>
  <c r="E6" i="1"/>
  <c r="M5" i="1"/>
  <c r="M4" i="1"/>
  <c r="L3" i="1"/>
  <c r="K3" i="1"/>
  <c r="J3" i="1"/>
  <c r="M3" i="1" s="1"/>
  <c r="M8" i="1" s="1"/>
  <c r="I3" i="1"/>
  <c r="H3" i="1"/>
  <c r="G3" i="1"/>
  <c r="F3" i="1"/>
  <c r="E3" i="1"/>
  <c r="M13" i="1" l="1"/>
</calcChain>
</file>

<file path=xl/sharedStrings.xml><?xml version="1.0" encoding="utf-8"?>
<sst xmlns="http://schemas.openxmlformats.org/spreadsheetml/2006/main" count="26" uniqueCount="14">
  <si>
    <t>Totals</t>
  </si>
  <si>
    <t>Funding Source</t>
  </si>
  <si>
    <t>Budget</t>
  </si>
  <si>
    <t>Actual</t>
  </si>
  <si>
    <t>Salaries and Benefits</t>
  </si>
  <si>
    <t xml:space="preserve">State </t>
  </si>
  <si>
    <t>Events</t>
  </si>
  <si>
    <t>Equipment</t>
  </si>
  <si>
    <t>Prof Development</t>
  </si>
  <si>
    <t>Instruction</t>
  </si>
  <si>
    <t>Software</t>
  </si>
  <si>
    <t>Federal Grant</t>
  </si>
  <si>
    <t>Salary</t>
  </si>
  <si>
    <t>Institutional/Foundation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</si>
</sst>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43" fontId="0" fillId="2" borderId="1" xfId="1" applyFont="1" applyFill="1" applyBorder="1"/>
    <xf numFmtId="43" fontId="0" fillId="3" borderId="1" xfId="1" applyFont="1" applyFill="1" applyBorder="1"/>
    <xf numFmtId="43" fontId="0" fillId="4" borderId="1" xfId="1" applyFont="1" applyFill="1" applyBorder="1"/>
    <xf numFmtId="43" fontId="0" fillId="5" borderId="1" xfId="1" applyFont="1" applyFill="1" applyBorder="1"/>
    <xf numFmtId="43" fontId="0" fillId="6" borderId="1" xfId="1" applyFont="1" applyFill="1" applyBorder="1"/>
    <xf numFmtId="44" fontId="2" fillId="0" borderId="1" xfId="2" applyFont="1" applyBorder="1"/>
    <xf numFmtId="43" fontId="2" fillId="0" borderId="1" xfId="1" applyFont="1" applyBorder="1"/>
    <xf numFmtId="44" fontId="0" fillId="6" borderId="1" xfId="2" applyFont="1" applyFill="1" applyBorder="1"/>
    <xf numFmtId="44" fontId="2" fillId="0" borderId="1" xfId="0" applyNumberFormat="1" applyFont="1" applyBorder="1"/>
    <xf numFmtId="0" fontId="2" fillId="0" borderId="1" xfId="0" applyFont="1" applyBorder="1"/>
    <xf numFmtId="43" fontId="2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E4EA-AA31-4138-A707-0035D131E43F}">
  <dimension ref="A1:M13"/>
  <sheetViews>
    <sheetView tabSelected="1" workbookViewId="0">
      <selection activeCell="G15" sqref="G15"/>
    </sheetView>
  </sheetViews>
  <sheetFormatPr defaultRowHeight="15" x14ac:dyDescent="0.25"/>
  <cols>
    <col min="1" max="1" width="23.140625" customWidth="1"/>
    <col min="2" max="2" width="23.42578125" customWidth="1"/>
    <col min="4" max="4" width="9.5703125" bestFit="1" customWidth="1"/>
    <col min="5" max="7" width="11.5703125" bestFit="1" customWidth="1"/>
    <col min="8" max="8" width="10.5703125" bestFit="1" customWidth="1"/>
    <col min="9" max="10" width="11.5703125" bestFit="1" customWidth="1"/>
    <col min="11" max="11" width="12.7109375" bestFit="1" customWidth="1"/>
    <col min="12" max="12" width="17.140625" customWidth="1"/>
    <col min="13" max="13" width="18.85546875" customWidth="1"/>
  </cols>
  <sheetData>
    <row r="1" spans="1:13" x14ac:dyDescent="0.25">
      <c r="A1" s="1"/>
      <c r="B1" s="1"/>
      <c r="C1" s="2">
        <v>2019</v>
      </c>
      <c r="D1" s="2"/>
      <c r="E1" s="3">
        <v>2020</v>
      </c>
      <c r="F1" s="3"/>
      <c r="G1" s="4">
        <v>2021</v>
      </c>
      <c r="H1" s="4"/>
      <c r="I1" s="5">
        <v>2022</v>
      </c>
      <c r="J1" s="5"/>
      <c r="K1" s="6">
        <v>2023</v>
      </c>
      <c r="L1" s="6"/>
      <c r="M1" s="7" t="s">
        <v>0</v>
      </c>
    </row>
    <row r="2" spans="1:13" x14ac:dyDescent="0.25">
      <c r="A2" s="1"/>
      <c r="B2" s="1" t="s">
        <v>1</v>
      </c>
      <c r="C2" s="8" t="s">
        <v>2</v>
      </c>
      <c r="D2" s="8" t="s">
        <v>3</v>
      </c>
      <c r="E2" s="9" t="s">
        <v>2</v>
      </c>
      <c r="F2" s="9" t="s">
        <v>3</v>
      </c>
      <c r="G2" s="10" t="s">
        <v>2</v>
      </c>
      <c r="H2" s="10" t="s">
        <v>3</v>
      </c>
      <c r="I2" s="11" t="s">
        <v>2</v>
      </c>
      <c r="J2" s="11" t="s">
        <v>3</v>
      </c>
      <c r="K2" s="12" t="s">
        <v>2</v>
      </c>
      <c r="L2" s="12" t="s">
        <v>3</v>
      </c>
      <c r="M2" s="1"/>
    </row>
    <row r="3" spans="1:13" x14ac:dyDescent="0.25">
      <c r="A3" s="1" t="s">
        <v>4</v>
      </c>
      <c r="B3" s="1" t="s">
        <v>5</v>
      </c>
      <c r="C3" s="13"/>
      <c r="D3" s="13"/>
      <c r="E3" s="14">
        <f>223763/2</f>
        <v>111881.5</v>
      </c>
      <c r="F3" s="14">
        <f>220907.5/2</f>
        <v>110453.75</v>
      </c>
      <c r="G3" s="15">
        <f>171979/2</f>
        <v>85989.5</v>
      </c>
      <c r="H3" s="15">
        <f>78216.55/2</f>
        <v>39108.275000000001</v>
      </c>
      <c r="I3" s="16">
        <f>71110.39+9396+613+2038+1009</f>
        <v>84166.39</v>
      </c>
      <c r="J3" s="16">
        <f>86613.6+6115.62+20024.73+5749.36+9396+612.77+2037.14+1008.54</f>
        <v>131557.76000000001</v>
      </c>
      <c r="K3" s="17">
        <f>71701+12040</f>
        <v>83741</v>
      </c>
      <c r="L3" s="17">
        <f>71700.79+12039</f>
        <v>83739.789999999994</v>
      </c>
      <c r="M3" s="18">
        <f>+J3+H3+F3+D3+L3</f>
        <v>364859.57500000001</v>
      </c>
    </row>
    <row r="4" spans="1:13" x14ac:dyDescent="0.25">
      <c r="A4" s="1" t="s">
        <v>6</v>
      </c>
      <c r="B4" s="1" t="s">
        <v>5</v>
      </c>
      <c r="C4" s="13"/>
      <c r="D4" s="13">
        <v>8000</v>
      </c>
      <c r="E4" s="14">
        <v>2000</v>
      </c>
      <c r="F4" s="14">
        <v>2000</v>
      </c>
      <c r="G4" s="15">
        <v>14140</v>
      </c>
      <c r="H4" s="15">
        <v>14000</v>
      </c>
      <c r="I4" s="16">
        <v>3800</v>
      </c>
      <c r="J4" s="16">
        <v>3105</v>
      </c>
      <c r="K4" s="17">
        <v>6200</v>
      </c>
      <c r="L4" s="17">
        <v>5680.88</v>
      </c>
      <c r="M4" s="19">
        <f t="shared" ref="M4:M7" si="0">+J4+H4+F4+D4+L4</f>
        <v>32785.879999999997</v>
      </c>
    </row>
    <row r="5" spans="1:13" x14ac:dyDescent="0.25">
      <c r="A5" s="1" t="s">
        <v>7</v>
      </c>
      <c r="B5" s="1" t="s">
        <v>5</v>
      </c>
      <c r="C5" s="13"/>
      <c r="D5" s="13"/>
      <c r="E5" s="14">
        <v>25000</v>
      </c>
      <c r="F5" s="14">
        <v>18000</v>
      </c>
      <c r="G5" s="15">
        <v>23176</v>
      </c>
      <c r="H5" s="15">
        <v>23176</v>
      </c>
      <c r="I5" s="16">
        <v>5000</v>
      </c>
      <c r="J5" s="16">
        <v>0</v>
      </c>
      <c r="K5" s="17">
        <v>3000</v>
      </c>
      <c r="L5" s="17">
        <v>1846</v>
      </c>
      <c r="M5" s="19">
        <f t="shared" si="0"/>
        <v>43022</v>
      </c>
    </row>
    <row r="6" spans="1:13" x14ac:dyDescent="0.25">
      <c r="A6" s="1" t="s">
        <v>8</v>
      </c>
      <c r="B6" s="1" t="s">
        <v>5</v>
      </c>
      <c r="C6" s="13"/>
      <c r="D6" s="13">
        <v>5000</v>
      </c>
      <c r="E6" s="14">
        <f>1731+1841</f>
        <v>3572</v>
      </c>
      <c r="F6" s="14">
        <f>3751.65</f>
        <v>3751.65</v>
      </c>
      <c r="G6" s="15">
        <v>3845</v>
      </c>
      <c r="H6" s="15">
        <v>3844.9</v>
      </c>
      <c r="I6" s="16">
        <v>12221</v>
      </c>
      <c r="J6" s="16">
        <v>6300</v>
      </c>
      <c r="K6" s="17">
        <v>6000</v>
      </c>
      <c r="L6" s="17">
        <v>8341</v>
      </c>
      <c r="M6" s="19">
        <f t="shared" si="0"/>
        <v>27237.55</v>
      </c>
    </row>
    <row r="7" spans="1:13" x14ac:dyDescent="0.25">
      <c r="A7" s="1" t="s">
        <v>9</v>
      </c>
      <c r="B7" s="1" t="s">
        <v>5</v>
      </c>
      <c r="C7" s="13"/>
      <c r="D7" s="13">
        <v>4000</v>
      </c>
      <c r="E7" s="14"/>
      <c r="F7" s="14">
        <v>1528.76</v>
      </c>
      <c r="G7" s="15"/>
      <c r="H7" s="15"/>
      <c r="I7" s="16"/>
      <c r="J7" s="16">
        <v>5000</v>
      </c>
      <c r="K7" s="17"/>
      <c r="L7" s="17">
        <v>4100</v>
      </c>
      <c r="M7" s="19">
        <f t="shared" si="0"/>
        <v>14628.76</v>
      </c>
    </row>
    <row r="8" spans="1:13" x14ac:dyDescent="0.25">
      <c r="A8" s="1"/>
      <c r="B8" s="1"/>
      <c r="C8" s="13"/>
      <c r="D8" s="13"/>
      <c r="E8" s="14"/>
      <c r="F8" s="14"/>
      <c r="G8" s="15"/>
      <c r="H8" s="15"/>
      <c r="I8" s="16"/>
      <c r="J8" s="16"/>
      <c r="K8" s="17"/>
      <c r="L8" s="17"/>
      <c r="M8" s="19">
        <f>SUM(M3:M7)</f>
        <v>482533.76500000001</v>
      </c>
    </row>
    <row r="9" spans="1:13" x14ac:dyDescent="0.25">
      <c r="A9" s="1"/>
      <c r="B9" s="1"/>
      <c r="C9" s="13"/>
      <c r="D9" s="13"/>
      <c r="E9" s="14"/>
      <c r="F9" s="14"/>
      <c r="G9" s="15"/>
      <c r="H9" s="15"/>
      <c r="I9" s="16"/>
      <c r="J9" s="16"/>
      <c r="K9" s="17"/>
      <c r="L9" s="17"/>
      <c r="M9" s="19"/>
    </row>
    <row r="10" spans="1:13" x14ac:dyDescent="0.25">
      <c r="A10" s="1" t="s">
        <v>10</v>
      </c>
      <c r="B10" s="1" t="s">
        <v>11</v>
      </c>
      <c r="C10" s="8"/>
      <c r="D10" s="8"/>
      <c r="E10" s="9"/>
      <c r="F10" s="9"/>
      <c r="G10" s="10"/>
      <c r="H10" s="10"/>
      <c r="I10" s="11"/>
      <c r="J10" s="11"/>
      <c r="K10" s="20"/>
      <c r="L10" s="20">
        <f>255000+7304</f>
        <v>262304</v>
      </c>
      <c r="M10" s="21">
        <f>SUM(L10)</f>
        <v>262304</v>
      </c>
    </row>
    <row r="11" spans="1:13" x14ac:dyDescent="0.25">
      <c r="A11" s="1"/>
      <c r="B11" s="1"/>
      <c r="C11" s="8"/>
      <c r="D11" s="8"/>
      <c r="E11" s="9"/>
      <c r="F11" s="9"/>
      <c r="G11" s="10"/>
      <c r="H11" s="10"/>
      <c r="I11" s="11"/>
      <c r="J11" s="11"/>
      <c r="K11" s="20"/>
      <c r="L11" s="12"/>
      <c r="M11" s="22"/>
    </row>
    <row r="12" spans="1:13" x14ac:dyDescent="0.25">
      <c r="A12" s="1" t="s">
        <v>12</v>
      </c>
      <c r="B12" s="1" t="s">
        <v>13</v>
      </c>
      <c r="C12" s="8"/>
      <c r="D12" s="8"/>
      <c r="E12" s="9"/>
      <c r="F12" s="9"/>
      <c r="G12" s="10"/>
      <c r="H12" s="10"/>
      <c r="I12" s="11"/>
      <c r="J12" s="11"/>
      <c r="K12" s="20">
        <f>10800+3780</f>
        <v>14580</v>
      </c>
      <c r="L12" s="12"/>
      <c r="M12" s="21">
        <f>SUM(K12:L12)</f>
        <v>14580</v>
      </c>
    </row>
    <row r="13" spans="1:13" x14ac:dyDescent="0.25">
      <c r="A13" s="1"/>
      <c r="B13" s="1"/>
      <c r="C13" s="8"/>
      <c r="D13" s="8"/>
      <c r="E13" s="9"/>
      <c r="F13" s="9"/>
      <c r="G13" s="10"/>
      <c r="H13" s="10"/>
      <c r="I13" s="11"/>
      <c r="J13" s="11"/>
      <c r="K13" s="12"/>
      <c r="L13" s="12"/>
      <c r="M13" s="23">
        <f>+M12+M10+M8</f>
        <v>759417.76500000001</v>
      </c>
    </row>
  </sheetData>
  <mergeCells count="5"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Rosenberger</dc:creator>
  <cp:lastModifiedBy>Jim Rosenberger</cp:lastModifiedBy>
  <dcterms:created xsi:type="dcterms:W3CDTF">2023-04-06T18:52:00Z</dcterms:created>
  <dcterms:modified xsi:type="dcterms:W3CDTF">2023-04-06T18:53:58Z</dcterms:modified>
</cp:coreProperties>
</file>